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.mkm.ee/dhs/webdav/2c531e88b8de177d9f66d1ec63f1837bf2d3680c/47404015227/5495208f-48d3-48e4-b644-cc95586a8d74/"/>
    </mc:Choice>
  </mc:AlternateContent>
  <xr:revisionPtr revIDLastSave="0" documentId="13_ncr:1_{FC119191-D89A-4CBE-85B2-D61B26B08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OND_erak_ylek_2023" sheetId="3" r:id="rId1"/>
  </sheets>
  <definedNames>
    <definedName name="_xlnm._FilterDatabase" localSheetId="0" hidden="1">KOOND_erak_ylek_2023!$A$5:$R$28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3" l="1"/>
  <c r="M5" i="3"/>
  <c r="N5" i="3"/>
  <c r="L5" i="3"/>
  <c r="O25" i="3"/>
  <c r="P25" i="3" s="1"/>
  <c r="Q25" i="3" s="1"/>
  <c r="O26" i="3"/>
  <c r="P26" i="3" s="1"/>
  <c r="Q26" i="3" s="1"/>
  <c r="O27" i="3"/>
  <c r="P27" i="3" s="1"/>
  <c r="O28" i="3"/>
  <c r="P28" i="3" s="1"/>
  <c r="Q28" i="3" s="1"/>
  <c r="O24" i="3"/>
  <c r="P24" i="3" s="1"/>
  <c r="Q24" i="3" s="1"/>
  <c r="L20" i="3"/>
  <c r="O18" i="3"/>
  <c r="P18" i="3" s="1"/>
  <c r="Q18" i="3" s="1"/>
  <c r="O19" i="3"/>
  <c r="P19" i="3" s="1"/>
  <c r="Q19" i="3" s="1"/>
  <c r="O21" i="3"/>
  <c r="P21" i="3" s="1"/>
  <c r="Q21" i="3" s="1"/>
  <c r="O22" i="3"/>
  <c r="P22" i="3" s="1"/>
  <c r="O23" i="3"/>
  <c r="P23" i="3" s="1"/>
  <c r="Q23" i="3" s="1"/>
  <c r="O17" i="3"/>
  <c r="P17" i="3" s="1"/>
  <c r="Q17" i="3" s="1"/>
  <c r="O12" i="3"/>
  <c r="O13" i="3"/>
  <c r="O14" i="3"/>
  <c r="O15" i="3"/>
  <c r="O16" i="3"/>
  <c r="Q15" i="3"/>
  <c r="Q16" i="3"/>
  <c r="Q14" i="3"/>
  <c r="Q13" i="3"/>
  <c r="Q12" i="3"/>
  <c r="O9" i="3"/>
  <c r="P9" i="3" s="1"/>
  <c r="Q9" i="3" s="1"/>
  <c r="O10" i="3"/>
  <c r="P10" i="3" s="1"/>
  <c r="Q10" i="3" s="1"/>
  <c r="O11" i="3"/>
  <c r="N8" i="3"/>
  <c r="L8" i="3"/>
  <c r="O20" i="3" l="1"/>
  <c r="P20" i="3" s="1"/>
  <c r="O8" i="3"/>
  <c r="P8" i="3" l="1"/>
  <c r="O5" i="3"/>
  <c r="Q8" i="3" l="1"/>
  <c r="Q5" i="3" s="1"/>
  <c r="P5" i="3"/>
</calcChain>
</file>

<file path=xl/sharedStrings.xml><?xml version="1.0" encoding="utf-8"?>
<sst xmlns="http://schemas.openxmlformats.org/spreadsheetml/2006/main" count="258" uniqueCount="90">
  <si>
    <t>Programm</t>
  </si>
  <si>
    <t>Majanduslik sisu</t>
  </si>
  <si>
    <t>Lõplik eelarve</t>
  </si>
  <si>
    <t>Üle toodud eelnevast aastast</t>
  </si>
  <si>
    <t>Erakorraline ülekandmine</t>
  </si>
  <si>
    <t>Tulemusvaldkond - nimi</t>
  </si>
  <si>
    <t>Programm - nimi</t>
  </si>
  <si>
    <t>Majandus- ja Kommunikatsiooniministeeriumi valitsemisala</t>
  </si>
  <si>
    <t>EN</t>
  </si>
  <si>
    <t>ENEN</t>
  </si>
  <si>
    <t>Investeeringud</t>
  </si>
  <si>
    <t>Energeetika</t>
  </si>
  <si>
    <t>Energeetika ja maavarade programm</t>
  </si>
  <si>
    <t>20</t>
  </si>
  <si>
    <t>IN002000</t>
  </si>
  <si>
    <t>IT investeeringud</t>
  </si>
  <si>
    <t>SR070077</t>
  </si>
  <si>
    <t>IT vajaku kompenseerimine 4</t>
  </si>
  <si>
    <t>ENEN0302</t>
  </si>
  <si>
    <t>Geoloogiline kaardistamine ja maapõuealane kompetents</t>
  </si>
  <si>
    <t>Kulud</t>
  </si>
  <si>
    <t>IY</t>
  </si>
  <si>
    <t>IYDA</t>
  </si>
  <si>
    <t>Digiühiskond</t>
  </si>
  <si>
    <t>Digiühiskonna programm</t>
  </si>
  <si>
    <t>SR07A185</t>
  </si>
  <si>
    <t>IKT jaotamata vahendid</t>
  </si>
  <si>
    <t>IYDA0202</t>
  </si>
  <si>
    <t>Suundumuste, riskide ja mõjude analüüsivõime arendamine</t>
  </si>
  <si>
    <t>IYDA0203</t>
  </si>
  <si>
    <t>Küberturvalisuse tagamine</t>
  </si>
  <si>
    <t>IYDA0201</t>
  </si>
  <si>
    <t>Riikliku küberturvalisuse juhtimine ja koordineerimine</t>
  </si>
  <si>
    <t>IYDA0301</t>
  </si>
  <si>
    <t>Õigusruumi tagamine</t>
  </si>
  <si>
    <t>IYDA0102</t>
  </si>
  <si>
    <t>Digiriigi alusbaasi kindlustamine</t>
  </si>
  <si>
    <t>IYDA0101</t>
  </si>
  <si>
    <t>Digiriigi arenguhüpped</t>
  </si>
  <si>
    <t>IN070099</t>
  </si>
  <si>
    <t>Viimase miili kogukonna meede</t>
  </si>
  <si>
    <t>SR070075</t>
  </si>
  <si>
    <t>Riigimajade IKT seadmed 2023</t>
  </si>
  <si>
    <t>SR070179</t>
  </si>
  <si>
    <t>IT vajaku kompenseerimine 6</t>
  </si>
  <si>
    <t>TI</t>
  </si>
  <si>
    <t>TI02</t>
  </si>
  <si>
    <t>Teadus- ja arendustegevus ning ettevõtlus</t>
  </si>
  <si>
    <t>Teadmussiirde programm</t>
  </si>
  <si>
    <t>TI020101</t>
  </si>
  <si>
    <t>Ettevõtete innovatsiooni-, digi- ja rohepöörde soodustamine</t>
  </si>
  <si>
    <t>TIEH</t>
  </si>
  <si>
    <t>TIEH0201</t>
  </si>
  <si>
    <t>Eluasemepoliitika</t>
  </si>
  <si>
    <t>SE000099</t>
  </si>
  <si>
    <t>Täiendav eraldis</t>
  </si>
  <si>
    <t>Ehitus</t>
  </si>
  <si>
    <t>TIEK</t>
  </si>
  <si>
    <t>Ettevõtluskeskkond</t>
  </si>
  <si>
    <t>TIEK0102</t>
  </si>
  <si>
    <t>Ettevõtete konkurentsivõime ja ekspordi edendamine</t>
  </si>
  <si>
    <t>TIEK0101</t>
  </si>
  <si>
    <t>Ettevõtluse arendamise soodustamine</t>
  </si>
  <si>
    <t>TIEK0103</t>
  </si>
  <si>
    <t>Tehnoloogia- ja arendusmahukate investeeringute soodustamine</t>
  </si>
  <si>
    <t>IN005001</t>
  </si>
  <si>
    <t>Suurinvestori investeeringutoetus</t>
  </si>
  <si>
    <t>XX</t>
  </si>
  <si>
    <t>2023. aasta riigieelarve jäägid</t>
  </si>
  <si>
    <t>Jääkide 2024. aastasse üle viimine</t>
  </si>
  <si>
    <t>Valitsemisala</t>
  </si>
  <si>
    <t>Tulemus-valdkond</t>
  </si>
  <si>
    <t>Programmi-tegevuse kood</t>
  </si>
  <si>
    <t>Programmi tegevuse nimi</t>
  </si>
  <si>
    <t>Eelarve liik</t>
  </si>
  <si>
    <t>Eelarve objekti kood</t>
  </si>
  <si>
    <t>Objekti nimi</t>
  </si>
  <si>
    <t>Märkused</t>
  </si>
  <si>
    <t>2024. aastal muutus seoses ministeeriumite töö ümber-korraldamisega pr_tegevuse kood - uus kood on TIEK0104</t>
  </si>
  <si>
    <t>SR070148</t>
  </si>
  <si>
    <t>IT vajaku kompenseerimine 5</t>
  </si>
  <si>
    <t>KOKKU</t>
  </si>
  <si>
    <t>majandus- ja infotehnoloogiaministri käskkirja  "Erakorraline 2023. eelarveaastal</t>
  </si>
  <si>
    <t>kasutamata jäänud vahendite 2024. eelarveaastasse ülekandmine"  juurde</t>
  </si>
  <si>
    <t>Lisa 1</t>
  </si>
  <si>
    <t>eurodes</t>
  </si>
  <si>
    <r>
      <t>Täitmine</t>
    </r>
    <r>
      <rPr>
        <b/>
        <sz val="12"/>
        <color rgb="FFFF0000"/>
        <rFont val="Times New Roman"/>
        <family val="1"/>
        <charset val="186"/>
      </rPr>
      <t>*</t>
    </r>
  </si>
  <si>
    <r>
      <t>Kasutamata eelarve jääk</t>
    </r>
    <r>
      <rPr>
        <b/>
        <sz val="12"/>
        <color rgb="FFFF0000"/>
        <rFont val="Times New Roman"/>
        <family val="1"/>
        <charset val="186"/>
      </rPr>
      <t>*</t>
    </r>
  </si>
  <si>
    <r>
      <t>Võimalik üle viia järgnevasse aastasse</t>
    </r>
    <r>
      <rPr>
        <b/>
        <sz val="12"/>
        <color rgb="FFFF0000"/>
        <rFont val="Times New Roman"/>
        <family val="1"/>
        <charset val="186"/>
      </rPr>
      <t>*</t>
    </r>
  </si>
  <si>
    <t>* andmed 17.01.2024 seisuga, mis võivad muutuda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</si>
</sst>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10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0" fillId="0" borderId="1" xfId="0" applyNumberForma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3" fontId="0" fillId="0" borderId="3" xfId="0" applyNumberFormat="1" applyBorder="1"/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Normaallaad" xfId="0" builtinId="0"/>
    <cellStyle name="Normaallaad 2" xfId="1" xr:uid="{D9A6E4A6-21F2-47D7-AE9A-35D5936A0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2524-6526-4450-928A-7FC88332D9DA}">
  <dimension ref="A1:R30"/>
  <sheetViews>
    <sheetView tabSelected="1" topLeftCell="A3" zoomScaleNormal="100" workbookViewId="0">
      <selection activeCell="N20" sqref="N20"/>
    </sheetView>
  </sheetViews>
  <sheetFormatPr defaultRowHeight="15" x14ac:dyDescent="0.25"/>
  <cols>
    <col min="1" max="1" width="10.5703125" customWidth="1"/>
    <col min="2" max="2" width="10.28515625" style="6" customWidth="1"/>
    <col min="3" max="3" width="18.5703125" customWidth="1"/>
    <col min="4" max="4" width="12.5703125" style="6" customWidth="1"/>
    <col min="5" max="5" width="21.28515625" customWidth="1"/>
    <col min="6" max="6" width="11.85546875" style="6" customWidth="1"/>
    <col min="7" max="7" width="21.5703125" customWidth="1"/>
    <col min="8" max="8" width="14.28515625" customWidth="1"/>
    <col min="10" max="10" width="13.140625" customWidth="1"/>
    <col min="11" max="11" width="27.28515625" customWidth="1"/>
    <col min="12" max="12" width="13.28515625" customWidth="1"/>
    <col min="13" max="13" width="13.7109375" customWidth="1"/>
    <col min="14" max="14" width="13.28515625" customWidth="1"/>
    <col min="15" max="15" width="15.28515625" customWidth="1"/>
    <col min="16" max="16" width="16" customWidth="1"/>
    <col min="17" max="17" width="16.28515625" customWidth="1"/>
    <col min="18" max="18" width="49.28515625" customWidth="1"/>
  </cols>
  <sheetData>
    <row r="1" spans="1:18" ht="15.75" x14ac:dyDescent="0.25">
      <c r="R1" s="8" t="s">
        <v>84</v>
      </c>
    </row>
    <row r="2" spans="1:18" ht="15.75" x14ac:dyDescent="0.25">
      <c r="R2" s="9" t="s">
        <v>82</v>
      </c>
    </row>
    <row r="3" spans="1:18" ht="15.75" x14ac:dyDescent="0.25">
      <c r="R3" s="9" t="s">
        <v>83</v>
      </c>
    </row>
    <row r="4" spans="1:18" ht="15.75" x14ac:dyDescent="0.25">
      <c r="R4" s="9"/>
    </row>
    <row r="5" spans="1:18" ht="16.5" thickBot="1" x14ac:dyDescent="0.3">
      <c r="K5" s="7" t="s">
        <v>81</v>
      </c>
      <c r="L5" s="4">
        <f>+SUBTOTAL(9,L8:L28)</f>
        <v>-21163672.809894737</v>
      </c>
      <c r="M5" s="4">
        <f t="shared" ref="M5:Q5" si="0">+SUBTOTAL(9,M8:M28)</f>
        <v>-2780000</v>
      </c>
      <c r="N5" s="4">
        <f t="shared" si="0"/>
        <v>-8390732.9956504293</v>
      </c>
      <c r="O5" s="4">
        <f t="shared" si="0"/>
        <v>-12772939.814244309</v>
      </c>
      <c r="P5" s="4">
        <f t="shared" si="0"/>
        <v>-10833500.934264308</v>
      </c>
      <c r="Q5" s="4">
        <f t="shared" si="0"/>
        <v>-9629414.0295587294</v>
      </c>
      <c r="R5" s="9" t="s">
        <v>85</v>
      </c>
    </row>
    <row r="6" spans="1:18" s="1" customFormat="1" ht="48" thickBot="1" x14ac:dyDescent="0.3">
      <c r="B6" s="2"/>
      <c r="D6" s="2"/>
      <c r="F6" s="2"/>
      <c r="L6" s="35" t="s">
        <v>68</v>
      </c>
      <c r="M6" s="36"/>
      <c r="N6" s="36"/>
      <c r="O6" s="36"/>
      <c r="P6" s="37"/>
      <c r="Q6" s="33" t="s">
        <v>69</v>
      </c>
    </row>
    <row r="7" spans="1:18" s="3" customFormat="1" ht="63.75" thickBot="1" x14ac:dyDescent="0.3">
      <c r="A7" s="25" t="s">
        <v>70</v>
      </c>
      <c r="B7" s="26" t="s">
        <v>71</v>
      </c>
      <c r="C7" s="27" t="s">
        <v>5</v>
      </c>
      <c r="D7" s="26" t="s">
        <v>0</v>
      </c>
      <c r="E7" s="27" t="s">
        <v>6</v>
      </c>
      <c r="F7" s="26" t="s">
        <v>72</v>
      </c>
      <c r="G7" s="27" t="s">
        <v>73</v>
      </c>
      <c r="H7" s="27" t="s">
        <v>1</v>
      </c>
      <c r="I7" s="27" t="s">
        <v>74</v>
      </c>
      <c r="J7" s="27" t="s">
        <v>75</v>
      </c>
      <c r="K7" s="29" t="s">
        <v>76</v>
      </c>
      <c r="L7" s="30" t="s">
        <v>2</v>
      </c>
      <c r="M7" s="28" t="s">
        <v>3</v>
      </c>
      <c r="N7" s="28" t="s">
        <v>86</v>
      </c>
      <c r="O7" s="28" t="s">
        <v>87</v>
      </c>
      <c r="P7" s="31" t="s">
        <v>88</v>
      </c>
      <c r="Q7" s="34" t="s">
        <v>4</v>
      </c>
      <c r="R7" s="32" t="s">
        <v>77</v>
      </c>
    </row>
    <row r="8" spans="1:18" ht="15.75" x14ac:dyDescent="0.25">
      <c r="A8" s="21" t="s">
        <v>7</v>
      </c>
      <c r="B8" s="22" t="s">
        <v>8</v>
      </c>
      <c r="C8" s="21" t="s">
        <v>67</v>
      </c>
      <c r="D8" s="22" t="s">
        <v>9</v>
      </c>
      <c r="E8" s="21" t="s">
        <v>67</v>
      </c>
      <c r="F8" s="22" t="s">
        <v>67</v>
      </c>
      <c r="G8" s="21" t="s">
        <v>67</v>
      </c>
      <c r="H8" s="21" t="s">
        <v>10</v>
      </c>
      <c r="I8" s="21" t="s">
        <v>13</v>
      </c>
      <c r="J8" s="21" t="s">
        <v>16</v>
      </c>
      <c r="K8" s="21" t="s">
        <v>17</v>
      </c>
      <c r="L8" s="23">
        <f>-30874.99999-355000</f>
        <v>-385874.99998999998</v>
      </c>
      <c r="M8" s="23">
        <v>0</v>
      </c>
      <c r="N8" s="23">
        <f>-30875-355000</f>
        <v>-385875</v>
      </c>
      <c r="O8" s="23">
        <f>+L8-N8</f>
        <v>1.0000017937272787E-5</v>
      </c>
      <c r="P8" s="23">
        <f>+O8</f>
        <v>1.0000017937272787E-5</v>
      </c>
      <c r="Q8" s="23">
        <f>+P8</f>
        <v>1.0000017937272787E-5</v>
      </c>
      <c r="R8" s="24"/>
    </row>
    <row r="9" spans="1:18" ht="15.75" x14ac:dyDescent="0.25">
      <c r="A9" s="11" t="s">
        <v>7</v>
      </c>
      <c r="B9" s="12" t="s">
        <v>21</v>
      </c>
      <c r="C9" s="11" t="s">
        <v>67</v>
      </c>
      <c r="D9" s="12" t="s">
        <v>22</v>
      </c>
      <c r="E9" s="11" t="s">
        <v>67</v>
      </c>
      <c r="F9" s="12" t="s">
        <v>67</v>
      </c>
      <c r="G9" s="11" t="s">
        <v>67</v>
      </c>
      <c r="H9" s="11" t="s">
        <v>10</v>
      </c>
      <c r="I9" s="11" t="s">
        <v>13</v>
      </c>
      <c r="J9" s="11" t="s">
        <v>25</v>
      </c>
      <c r="K9" s="11" t="s">
        <v>26</v>
      </c>
      <c r="L9" s="13">
        <v>-500000</v>
      </c>
      <c r="M9" s="13">
        <v>0</v>
      </c>
      <c r="N9" s="13">
        <v>0</v>
      </c>
      <c r="O9" s="13">
        <f t="shared" ref="O9:O17" si="1">+L9-N9</f>
        <v>-500000</v>
      </c>
      <c r="P9" s="13">
        <f t="shared" ref="P9:Q10" si="2">+O9</f>
        <v>-500000</v>
      </c>
      <c r="Q9" s="13">
        <f t="shared" si="2"/>
        <v>-500000</v>
      </c>
      <c r="R9" s="14"/>
    </row>
    <row r="10" spans="1:18" ht="15.75" x14ac:dyDescent="0.25">
      <c r="A10" s="11" t="s">
        <v>7</v>
      </c>
      <c r="B10" s="12" t="s">
        <v>21</v>
      </c>
      <c r="C10" s="11" t="s">
        <v>23</v>
      </c>
      <c r="D10" s="12" t="s">
        <v>22</v>
      </c>
      <c r="E10" s="11" t="s">
        <v>24</v>
      </c>
      <c r="F10" s="12" t="s">
        <v>35</v>
      </c>
      <c r="G10" s="11" t="s">
        <v>36</v>
      </c>
      <c r="H10" s="11" t="s">
        <v>20</v>
      </c>
      <c r="I10" s="11" t="s">
        <v>13</v>
      </c>
      <c r="J10" s="11" t="s">
        <v>14</v>
      </c>
      <c r="K10" s="11" t="s">
        <v>15</v>
      </c>
      <c r="L10" s="13">
        <v>-550000</v>
      </c>
      <c r="M10" s="13">
        <v>0</v>
      </c>
      <c r="N10" s="13">
        <v>0</v>
      </c>
      <c r="O10" s="13">
        <f t="shared" si="1"/>
        <v>-550000</v>
      </c>
      <c r="P10" s="13">
        <f t="shared" si="2"/>
        <v>-550000</v>
      </c>
      <c r="Q10" s="13">
        <f t="shared" si="2"/>
        <v>-550000</v>
      </c>
      <c r="R10" s="14"/>
    </row>
    <row r="11" spans="1:18" ht="15.75" x14ac:dyDescent="0.25">
      <c r="A11" s="11" t="s">
        <v>7</v>
      </c>
      <c r="B11" s="12" t="s">
        <v>45</v>
      </c>
      <c r="C11" s="11" t="s">
        <v>47</v>
      </c>
      <c r="D11" s="12" t="s">
        <v>46</v>
      </c>
      <c r="E11" s="11" t="s">
        <v>48</v>
      </c>
      <c r="F11" s="12" t="s">
        <v>49</v>
      </c>
      <c r="G11" s="11" t="s">
        <v>50</v>
      </c>
      <c r="H11" s="11" t="s">
        <v>20</v>
      </c>
      <c r="I11" s="11" t="s">
        <v>13</v>
      </c>
      <c r="J11" s="11" t="s">
        <v>14</v>
      </c>
      <c r="K11" s="11" t="s">
        <v>15</v>
      </c>
      <c r="L11" s="13">
        <v>-279999.99998000008</v>
      </c>
      <c r="M11" s="13">
        <v>-280000</v>
      </c>
      <c r="N11" s="13">
        <v>-115260</v>
      </c>
      <c r="O11" s="13">
        <f t="shared" si="1"/>
        <v>-164739.99998000008</v>
      </c>
      <c r="P11" s="13">
        <v>0</v>
      </c>
      <c r="Q11" s="13">
        <v>0</v>
      </c>
      <c r="R11" s="14"/>
    </row>
    <row r="12" spans="1:18" ht="15.75" x14ac:dyDescent="0.25">
      <c r="A12" s="11" t="s">
        <v>7</v>
      </c>
      <c r="B12" s="12" t="s">
        <v>45</v>
      </c>
      <c r="C12" s="11" t="s">
        <v>47</v>
      </c>
      <c r="D12" s="12" t="s">
        <v>57</v>
      </c>
      <c r="E12" s="11" t="s">
        <v>58</v>
      </c>
      <c r="F12" s="12" t="s">
        <v>63</v>
      </c>
      <c r="G12" s="11" t="s">
        <v>64</v>
      </c>
      <c r="H12" s="11" t="s">
        <v>20</v>
      </c>
      <c r="I12" s="11" t="s">
        <v>13</v>
      </c>
      <c r="J12" s="11" t="s">
        <v>65</v>
      </c>
      <c r="K12" s="11" t="s">
        <v>66</v>
      </c>
      <c r="L12" s="13">
        <v>-5000000</v>
      </c>
      <c r="M12" s="13">
        <v>-2500000</v>
      </c>
      <c r="N12" s="13">
        <v>-725193.12000000011</v>
      </c>
      <c r="O12" s="13">
        <f t="shared" si="1"/>
        <v>-4274806.88</v>
      </c>
      <c r="P12" s="13">
        <v>-2500000</v>
      </c>
      <c r="Q12" s="13">
        <f>+P12</f>
        <v>-2500000</v>
      </c>
      <c r="R12" s="14"/>
    </row>
    <row r="13" spans="1:18" ht="15.75" x14ac:dyDescent="0.25">
      <c r="A13" s="11" t="s">
        <v>7</v>
      </c>
      <c r="B13" s="12" t="s">
        <v>21</v>
      </c>
      <c r="C13" s="11" t="s">
        <v>23</v>
      </c>
      <c r="D13" s="12" t="s">
        <v>22</v>
      </c>
      <c r="E13" s="11" t="s">
        <v>24</v>
      </c>
      <c r="F13" s="12" t="s">
        <v>33</v>
      </c>
      <c r="G13" s="11" t="s">
        <v>34</v>
      </c>
      <c r="H13" s="11" t="s">
        <v>20</v>
      </c>
      <c r="I13" s="11" t="s">
        <v>13</v>
      </c>
      <c r="J13" s="11" t="s">
        <v>39</v>
      </c>
      <c r="K13" s="11" t="s">
        <v>40</v>
      </c>
      <c r="L13" s="13">
        <v>-800000</v>
      </c>
      <c r="M13" s="13">
        <v>0</v>
      </c>
      <c r="N13" s="13">
        <v>-108</v>
      </c>
      <c r="O13" s="13">
        <f t="shared" si="1"/>
        <v>-799892</v>
      </c>
      <c r="P13" s="13">
        <v>-800000</v>
      </c>
      <c r="Q13" s="13">
        <f>+P13+109</f>
        <v>-799891</v>
      </c>
      <c r="R13" s="14"/>
    </row>
    <row r="14" spans="1:18" ht="15.75" x14ac:dyDescent="0.25">
      <c r="A14" s="11" t="s">
        <v>7</v>
      </c>
      <c r="B14" s="12" t="s">
        <v>45</v>
      </c>
      <c r="C14" s="11" t="s">
        <v>47</v>
      </c>
      <c r="D14" s="12" t="s">
        <v>51</v>
      </c>
      <c r="E14" s="11" t="s">
        <v>56</v>
      </c>
      <c r="F14" s="12" t="s">
        <v>52</v>
      </c>
      <c r="G14" s="11" t="s">
        <v>53</v>
      </c>
      <c r="H14" s="11" t="s">
        <v>20</v>
      </c>
      <c r="I14" s="11" t="s">
        <v>13</v>
      </c>
      <c r="J14" s="11" t="s">
        <v>54</v>
      </c>
      <c r="K14" s="11" t="s">
        <v>55</v>
      </c>
      <c r="L14" s="13">
        <v>-5000</v>
      </c>
      <c r="M14" s="13">
        <v>0</v>
      </c>
      <c r="N14" s="13">
        <v>-5000</v>
      </c>
      <c r="O14" s="13">
        <f t="shared" si="1"/>
        <v>0</v>
      </c>
      <c r="P14" s="13">
        <v>0</v>
      </c>
      <c r="Q14" s="13">
        <f>+P14</f>
        <v>0</v>
      </c>
      <c r="R14" s="14"/>
    </row>
    <row r="15" spans="1:18" s="5" customFormat="1" ht="45" x14ac:dyDescent="0.25">
      <c r="A15" s="15" t="s">
        <v>7</v>
      </c>
      <c r="B15" s="16" t="s">
        <v>45</v>
      </c>
      <c r="C15" s="15" t="s">
        <v>47</v>
      </c>
      <c r="D15" s="16" t="s">
        <v>57</v>
      </c>
      <c r="E15" s="15" t="s">
        <v>58</v>
      </c>
      <c r="F15" s="16" t="s">
        <v>61</v>
      </c>
      <c r="G15" s="15" t="s">
        <v>62</v>
      </c>
      <c r="H15" s="15" t="s">
        <v>20</v>
      </c>
      <c r="I15" s="15" t="s">
        <v>13</v>
      </c>
      <c r="J15" s="15" t="s">
        <v>54</v>
      </c>
      <c r="K15" s="15" t="s">
        <v>55</v>
      </c>
      <c r="L15" s="17">
        <v>-20000</v>
      </c>
      <c r="M15" s="17">
        <v>0</v>
      </c>
      <c r="N15" s="17">
        <v>-17000</v>
      </c>
      <c r="O15" s="17">
        <f t="shared" si="1"/>
        <v>-3000</v>
      </c>
      <c r="P15" s="17">
        <v>-3000</v>
      </c>
      <c r="Q15" s="17">
        <f t="shared" ref="Q15:Q26" si="3">+P15</f>
        <v>-3000</v>
      </c>
      <c r="R15" s="18" t="s">
        <v>78</v>
      </c>
    </row>
    <row r="16" spans="1:18" ht="15.75" x14ac:dyDescent="0.25">
      <c r="A16" s="11" t="s">
        <v>7</v>
      </c>
      <c r="B16" s="12" t="s">
        <v>45</v>
      </c>
      <c r="C16" s="11" t="s">
        <v>47</v>
      </c>
      <c r="D16" s="12" t="s">
        <v>57</v>
      </c>
      <c r="E16" s="11" t="s">
        <v>58</v>
      </c>
      <c r="F16" s="12" t="s">
        <v>59</v>
      </c>
      <c r="G16" s="11" t="s">
        <v>60</v>
      </c>
      <c r="H16" s="11" t="s">
        <v>20</v>
      </c>
      <c r="I16" s="11" t="s">
        <v>13</v>
      </c>
      <c r="J16" s="11" t="s">
        <v>54</v>
      </c>
      <c r="K16" s="11" t="s">
        <v>55</v>
      </c>
      <c r="L16" s="13">
        <v>-35000</v>
      </c>
      <c r="M16" s="13">
        <v>0</v>
      </c>
      <c r="N16" s="13">
        <v>0</v>
      </c>
      <c r="O16" s="13">
        <f t="shared" si="1"/>
        <v>-35000</v>
      </c>
      <c r="P16" s="13">
        <v>-35000</v>
      </c>
      <c r="Q16" s="13">
        <f t="shared" si="3"/>
        <v>-35000</v>
      </c>
      <c r="R16" s="14"/>
    </row>
    <row r="17" spans="1:18" ht="15.75" x14ac:dyDescent="0.25">
      <c r="A17" s="11" t="s">
        <v>7</v>
      </c>
      <c r="B17" s="12" t="s">
        <v>21</v>
      </c>
      <c r="C17" s="11" t="s">
        <v>23</v>
      </c>
      <c r="D17" s="12" t="s">
        <v>22</v>
      </c>
      <c r="E17" s="11" t="s">
        <v>24</v>
      </c>
      <c r="F17" s="12" t="s">
        <v>35</v>
      </c>
      <c r="G17" s="11" t="s">
        <v>36</v>
      </c>
      <c r="H17" s="11" t="s">
        <v>20</v>
      </c>
      <c r="I17" s="11" t="s">
        <v>13</v>
      </c>
      <c r="J17" s="11" t="s">
        <v>41</v>
      </c>
      <c r="K17" s="11" t="s">
        <v>42</v>
      </c>
      <c r="L17" s="13">
        <v>-980748</v>
      </c>
      <c r="M17" s="13">
        <v>0</v>
      </c>
      <c r="N17" s="13">
        <v>-361357</v>
      </c>
      <c r="O17" s="13">
        <f t="shared" si="1"/>
        <v>-619391</v>
      </c>
      <c r="P17" s="13">
        <f>+O17</f>
        <v>-619391</v>
      </c>
      <c r="Q17" s="13">
        <f t="shared" si="3"/>
        <v>-619391</v>
      </c>
      <c r="R17" s="14"/>
    </row>
    <row r="18" spans="1:18" ht="15.75" x14ac:dyDescent="0.25">
      <c r="A18" s="11" t="s">
        <v>7</v>
      </c>
      <c r="B18" s="12" t="s">
        <v>8</v>
      </c>
      <c r="C18" s="11" t="s">
        <v>11</v>
      </c>
      <c r="D18" s="12" t="s">
        <v>9</v>
      </c>
      <c r="E18" s="11" t="s">
        <v>12</v>
      </c>
      <c r="F18" s="12" t="s">
        <v>18</v>
      </c>
      <c r="G18" s="11" t="s">
        <v>19</v>
      </c>
      <c r="H18" s="11" t="s">
        <v>20</v>
      </c>
      <c r="I18" s="11" t="s">
        <v>13</v>
      </c>
      <c r="J18" s="11" t="s">
        <v>16</v>
      </c>
      <c r="K18" s="11" t="s">
        <v>17</v>
      </c>
      <c r="L18" s="13">
        <v>-65743.439989999999</v>
      </c>
      <c r="M18" s="13">
        <v>0</v>
      </c>
      <c r="N18" s="13">
        <v>-65743.44</v>
      </c>
      <c r="O18" s="13">
        <f t="shared" ref="O18:O23" si="4">+L18-N18</f>
        <v>1.0000003385357559E-5</v>
      </c>
      <c r="P18" s="13">
        <f t="shared" ref="P18:P28" si="5">+O18</f>
        <v>1.0000003385357559E-5</v>
      </c>
      <c r="Q18" s="13">
        <f t="shared" si="3"/>
        <v>1.0000003385357559E-5</v>
      </c>
      <c r="R18" s="14"/>
    </row>
    <row r="19" spans="1:18" ht="15.75" x14ac:dyDescent="0.25">
      <c r="A19" s="11" t="s">
        <v>7</v>
      </c>
      <c r="B19" s="12" t="s">
        <v>21</v>
      </c>
      <c r="C19" s="11" t="s">
        <v>23</v>
      </c>
      <c r="D19" s="12" t="s">
        <v>22</v>
      </c>
      <c r="E19" s="11" t="s">
        <v>24</v>
      </c>
      <c r="F19" s="12" t="s">
        <v>37</v>
      </c>
      <c r="G19" s="11" t="s">
        <v>38</v>
      </c>
      <c r="H19" s="11" t="s">
        <v>20</v>
      </c>
      <c r="I19" s="11" t="s">
        <v>13</v>
      </c>
      <c r="J19" s="11" t="s">
        <v>16</v>
      </c>
      <c r="K19" s="11" t="s">
        <v>17</v>
      </c>
      <c r="L19" s="13">
        <v>-2090035.963648275</v>
      </c>
      <c r="M19" s="13">
        <v>0</v>
      </c>
      <c r="N19" s="13">
        <v>-1535395.934069297</v>
      </c>
      <c r="O19" s="13">
        <f t="shared" si="4"/>
        <v>-554640.02957897796</v>
      </c>
      <c r="P19" s="13">
        <f t="shared" si="5"/>
        <v>-554640.02957897796</v>
      </c>
      <c r="Q19" s="13">
        <f>+P19+10000</f>
        <v>-544640.02957897796</v>
      </c>
      <c r="R19" s="14"/>
    </row>
    <row r="20" spans="1:18" ht="15.75" x14ac:dyDescent="0.25">
      <c r="A20" s="11" t="s">
        <v>7</v>
      </c>
      <c r="B20" s="12" t="s">
        <v>21</v>
      </c>
      <c r="C20" s="11" t="s">
        <v>23</v>
      </c>
      <c r="D20" s="12" t="s">
        <v>22</v>
      </c>
      <c r="E20" s="11" t="s">
        <v>24</v>
      </c>
      <c r="F20" s="12" t="s">
        <v>35</v>
      </c>
      <c r="G20" s="11" t="s">
        <v>36</v>
      </c>
      <c r="H20" s="11" t="s">
        <v>20</v>
      </c>
      <c r="I20" s="11" t="s">
        <v>13</v>
      </c>
      <c r="J20" s="11" t="s">
        <v>16</v>
      </c>
      <c r="K20" s="11" t="s">
        <v>17</v>
      </c>
      <c r="L20" s="13">
        <f>-4725428.41228173+1</f>
        <v>-4725427.4122817302</v>
      </c>
      <c r="M20" s="13">
        <v>0</v>
      </c>
      <c r="N20" s="13">
        <f>-3514445.20794994-28098</f>
        <v>-3542543.2079499401</v>
      </c>
      <c r="O20" s="13">
        <f t="shared" si="4"/>
        <v>-1182884.2043317901</v>
      </c>
      <c r="P20" s="13">
        <f t="shared" si="5"/>
        <v>-1182884.2043317901</v>
      </c>
      <c r="Q20" s="13">
        <v>-803845</v>
      </c>
      <c r="R20" s="14"/>
    </row>
    <row r="21" spans="1:18" ht="15.75" x14ac:dyDescent="0.25">
      <c r="A21" s="11" t="s">
        <v>7</v>
      </c>
      <c r="B21" s="12" t="s">
        <v>21</v>
      </c>
      <c r="C21" s="11" t="s">
        <v>23</v>
      </c>
      <c r="D21" s="12" t="s">
        <v>22</v>
      </c>
      <c r="E21" s="11" t="s">
        <v>24</v>
      </c>
      <c r="F21" s="12" t="s">
        <v>27</v>
      </c>
      <c r="G21" s="11" t="s">
        <v>28</v>
      </c>
      <c r="H21" s="11" t="s">
        <v>20</v>
      </c>
      <c r="I21" s="11" t="s">
        <v>13</v>
      </c>
      <c r="J21" s="11" t="s">
        <v>16</v>
      </c>
      <c r="K21" s="11" t="s">
        <v>17</v>
      </c>
      <c r="L21" s="13">
        <v>-16358.879641407941</v>
      </c>
      <c r="M21" s="13">
        <v>0</v>
      </c>
      <c r="N21" s="13">
        <v>-16358.879641532942</v>
      </c>
      <c r="O21" s="13">
        <f t="shared" si="4"/>
        <v>1.2500095181167126E-7</v>
      </c>
      <c r="P21" s="13">
        <f t="shared" si="5"/>
        <v>1.2500095181167126E-7</v>
      </c>
      <c r="Q21" s="13">
        <f t="shared" si="3"/>
        <v>1.2500095181167126E-7</v>
      </c>
      <c r="R21" s="14"/>
    </row>
    <row r="22" spans="1:18" ht="15.75" x14ac:dyDescent="0.25">
      <c r="A22" s="11" t="s">
        <v>7</v>
      </c>
      <c r="B22" s="12" t="s">
        <v>21</v>
      </c>
      <c r="C22" s="11" t="s">
        <v>23</v>
      </c>
      <c r="D22" s="12" t="s">
        <v>22</v>
      </c>
      <c r="E22" s="11" t="s">
        <v>24</v>
      </c>
      <c r="F22" s="12" t="s">
        <v>29</v>
      </c>
      <c r="G22" s="11" t="s">
        <v>30</v>
      </c>
      <c r="H22" s="11" t="s">
        <v>20</v>
      </c>
      <c r="I22" s="11" t="s">
        <v>13</v>
      </c>
      <c r="J22" s="11" t="s">
        <v>16</v>
      </c>
      <c r="K22" s="11" t="s">
        <v>17</v>
      </c>
      <c r="L22" s="13">
        <v>-1653594.1143634485</v>
      </c>
      <c r="M22" s="13">
        <v>0</v>
      </c>
      <c r="N22" s="13">
        <v>-1550847.4139896599</v>
      </c>
      <c r="O22" s="13">
        <f t="shared" si="4"/>
        <v>-102746.7003737886</v>
      </c>
      <c r="P22" s="13">
        <f t="shared" si="5"/>
        <v>-102746.7003737886</v>
      </c>
      <c r="Q22" s="13">
        <v>-87808</v>
      </c>
      <c r="R22" s="14"/>
    </row>
    <row r="23" spans="1:18" ht="15.75" x14ac:dyDescent="0.25">
      <c r="A23" s="11" t="s">
        <v>7</v>
      </c>
      <c r="B23" s="12" t="s">
        <v>21</v>
      </c>
      <c r="C23" s="11" t="s">
        <v>23</v>
      </c>
      <c r="D23" s="12" t="s">
        <v>22</v>
      </c>
      <c r="E23" s="11" t="s">
        <v>24</v>
      </c>
      <c r="F23" s="12" t="s">
        <v>33</v>
      </c>
      <c r="G23" s="11" t="s">
        <v>34</v>
      </c>
      <c r="H23" s="11" t="s">
        <v>20</v>
      </c>
      <c r="I23" s="11" t="s">
        <v>13</v>
      </c>
      <c r="J23" s="11" t="s">
        <v>16</v>
      </c>
      <c r="K23" s="11" t="s">
        <v>17</v>
      </c>
      <c r="L23" s="13">
        <v>-44419.999999874999</v>
      </c>
      <c r="M23" s="13">
        <v>0</v>
      </c>
      <c r="N23" s="13">
        <v>0</v>
      </c>
      <c r="O23" s="13">
        <f t="shared" si="4"/>
        <v>-44419.999999874999</v>
      </c>
      <c r="P23" s="13">
        <f t="shared" si="5"/>
        <v>-44419.999999874999</v>
      </c>
      <c r="Q23" s="13">
        <f t="shared" si="3"/>
        <v>-44419.999999874999</v>
      </c>
      <c r="R23" s="14"/>
    </row>
    <row r="24" spans="1:18" ht="15.75" x14ac:dyDescent="0.25">
      <c r="A24" s="11" t="s">
        <v>7</v>
      </c>
      <c r="B24" s="12" t="s">
        <v>21</v>
      </c>
      <c r="C24" s="11" t="s">
        <v>23</v>
      </c>
      <c r="D24" s="12" t="s">
        <v>22</v>
      </c>
      <c r="E24" s="11" t="s">
        <v>24</v>
      </c>
      <c r="F24" s="12" t="s">
        <v>35</v>
      </c>
      <c r="G24" s="11" t="s">
        <v>36</v>
      </c>
      <c r="H24" s="11" t="s">
        <v>20</v>
      </c>
      <c r="I24" s="11" t="s">
        <v>13</v>
      </c>
      <c r="J24" s="19" t="s">
        <v>79</v>
      </c>
      <c r="K24" s="19" t="s">
        <v>80</v>
      </c>
      <c r="L24" s="13">
        <v>-364120</v>
      </c>
      <c r="M24" s="13">
        <v>0</v>
      </c>
      <c r="N24" s="13">
        <v>-28057</v>
      </c>
      <c r="O24" s="13">
        <f t="shared" ref="O24" si="6">+L24-N24</f>
        <v>-336063</v>
      </c>
      <c r="P24" s="13">
        <f t="shared" si="5"/>
        <v>-336063</v>
      </c>
      <c r="Q24" s="13">
        <f t="shared" si="3"/>
        <v>-336063</v>
      </c>
      <c r="R24" s="20"/>
    </row>
    <row r="25" spans="1:18" ht="15.75" x14ac:dyDescent="0.25">
      <c r="A25" s="11" t="s">
        <v>7</v>
      </c>
      <c r="B25" s="12" t="s">
        <v>21</v>
      </c>
      <c r="C25" s="11" t="s">
        <v>23</v>
      </c>
      <c r="D25" s="12" t="s">
        <v>22</v>
      </c>
      <c r="E25" s="11" t="s">
        <v>24</v>
      </c>
      <c r="F25" s="12" t="s">
        <v>35</v>
      </c>
      <c r="G25" s="11" t="s">
        <v>36</v>
      </c>
      <c r="H25" s="11" t="s">
        <v>20</v>
      </c>
      <c r="I25" s="11" t="s">
        <v>13</v>
      </c>
      <c r="J25" s="11" t="s">
        <v>43</v>
      </c>
      <c r="K25" s="11" t="s">
        <v>44</v>
      </c>
      <c r="L25" s="13">
        <v>-192000</v>
      </c>
      <c r="M25" s="13">
        <v>0</v>
      </c>
      <c r="N25" s="13">
        <v>-5910</v>
      </c>
      <c r="O25" s="13">
        <f t="shared" ref="O25:O28" si="7">+L25-N25</f>
        <v>-186090</v>
      </c>
      <c r="P25" s="13">
        <f t="shared" si="5"/>
        <v>-186090</v>
      </c>
      <c r="Q25" s="13">
        <f t="shared" si="3"/>
        <v>-186090</v>
      </c>
      <c r="R25" s="20"/>
    </row>
    <row r="26" spans="1:18" ht="15.75" x14ac:dyDescent="0.25">
      <c r="A26" s="11" t="s">
        <v>7</v>
      </c>
      <c r="B26" s="12" t="s">
        <v>21</v>
      </c>
      <c r="C26" s="11" t="s">
        <v>23</v>
      </c>
      <c r="D26" s="12" t="s">
        <v>22</v>
      </c>
      <c r="E26" s="11" t="s">
        <v>24</v>
      </c>
      <c r="F26" s="12" t="s">
        <v>31</v>
      </c>
      <c r="G26" s="11" t="s">
        <v>32</v>
      </c>
      <c r="H26" s="11" t="s">
        <v>20</v>
      </c>
      <c r="I26" s="11" t="s">
        <v>13</v>
      </c>
      <c r="J26" s="11" t="s">
        <v>43</v>
      </c>
      <c r="K26" s="11" t="s">
        <v>44</v>
      </c>
      <c r="L26" s="13">
        <v>-132661</v>
      </c>
      <c r="M26" s="13">
        <v>0</v>
      </c>
      <c r="N26" s="13">
        <v>-36084</v>
      </c>
      <c r="O26" s="13">
        <f t="shared" si="7"/>
        <v>-96577</v>
      </c>
      <c r="P26" s="13">
        <f t="shared" si="5"/>
        <v>-96577</v>
      </c>
      <c r="Q26" s="13">
        <f t="shared" si="3"/>
        <v>-96577</v>
      </c>
      <c r="R26" s="20"/>
    </row>
    <row r="27" spans="1:18" ht="15.75" x14ac:dyDescent="0.25">
      <c r="A27" s="11" t="s">
        <v>7</v>
      </c>
      <c r="B27" s="12" t="s">
        <v>21</v>
      </c>
      <c r="C27" s="11" t="s">
        <v>23</v>
      </c>
      <c r="D27" s="12" t="s">
        <v>22</v>
      </c>
      <c r="E27" s="11" t="s">
        <v>24</v>
      </c>
      <c r="F27" s="12" t="s">
        <v>33</v>
      </c>
      <c r="G27" s="11" t="s">
        <v>34</v>
      </c>
      <c r="H27" s="11" t="s">
        <v>20</v>
      </c>
      <c r="I27" s="11" t="s">
        <v>13</v>
      </c>
      <c r="J27" s="11" t="s">
        <v>43</v>
      </c>
      <c r="K27" s="11" t="s">
        <v>44</v>
      </c>
      <c r="L27" s="13">
        <v>-200000</v>
      </c>
      <c r="M27" s="13">
        <v>0</v>
      </c>
      <c r="N27" s="13">
        <v>0</v>
      </c>
      <c r="O27" s="13">
        <f t="shared" si="7"/>
        <v>-200000</v>
      </c>
      <c r="P27" s="13">
        <f t="shared" si="5"/>
        <v>-200000</v>
      </c>
      <c r="Q27" s="13">
        <v>0</v>
      </c>
      <c r="R27" s="20"/>
    </row>
    <row r="28" spans="1:18" ht="15.75" x14ac:dyDescent="0.25">
      <c r="A28" s="11" t="s">
        <v>7</v>
      </c>
      <c r="B28" s="12" t="s">
        <v>21</v>
      </c>
      <c r="C28" s="11" t="s">
        <v>23</v>
      </c>
      <c r="D28" s="12" t="s">
        <v>22</v>
      </c>
      <c r="E28" s="11" t="s">
        <v>24</v>
      </c>
      <c r="F28" s="12" t="s">
        <v>35</v>
      </c>
      <c r="G28" s="11" t="s">
        <v>36</v>
      </c>
      <c r="H28" s="11" t="s">
        <v>20</v>
      </c>
      <c r="I28" s="11" t="s">
        <v>13</v>
      </c>
      <c r="J28" s="11" t="s">
        <v>25</v>
      </c>
      <c r="K28" s="11" t="s">
        <v>26</v>
      </c>
      <c r="L28" s="13">
        <v>-3122689.0000000005</v>
      </c>
      <c r="M28" s="13">
        <v>0</v>
      </c>
      <c r="N28" s="13">
        <v>0</v>
      </c>
      <c r="O28" s="13">
        <f t="shared" si="7"/>
        <v>-3122689.0000000005</v>
      </c>
      <c r="P28" s="13">
        <f t="shared" si="5"/>
        <v>-3122689.0000000005</v>
      </c>
      <c r="Q28" s="13">
        <f>+P28+600000</f>
        <v>-2522689.0000000005</v>
      </c>
      <c r="R28" s="14"/>
    </row>
    <row r="30" spans="1:18" x14ac:dyDescent="0.25">
      <c r="A30" s="10" t="s">
        <v>89</v>
      </c>
    </row>
  </sheetData>
  <sortState xmlns:xlrd2="http://schemas.microsoft.com/office/spreadsheetml/2017/richdata2" ref="A18:R23">
    <sortCondition ref="F18:F23"/>
  </sortState>
  <mergeCells count="1">
    <mergeCell ref="L6:P6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KOOND_erak_ylek_2023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Helena Siemann</cp:lastModifiedBy>
  <dcterms:created xsi:type="dcterms:W3CDTF">2024-01-12T12:58:51Z</dcterms:created>
  <dcterms:modified xsi:type="dcterms:W3CDTF">2024-01-22T14:01:21Z</dcterms:modified>
</cp:coreProperties>
</file>